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345" windowHeight="4950"/>
  </bookViews>
  <sheets>
    <sheet name="Calories" sheetId="2" r:id="rId1"/>
    <sheet name="Fencers" sheetId="3" r:id="rId2"/>
    <sheet name="Thank You" sheetId="4"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3" l="1"/>
  <c r="E4" i="3" s="1"/>
  <c r="D5" i="3"/>
  <c r="E5" i="3" s="1"/>
  <c r="D11" i="3"/>
  <c r="E11" i="3" s="1"/>
  <c r="D8" i="3"/>
  <c r="E8" i="3" s="1"/>
  <c r="D10" i="3"/>
  <c r="E10" i="3" s="1"/>
  <c r="D7" i="3"/>
  <c r="E7" i="3" s="1"/>
  <c r="D6" i="3"/>
  <c r="E6" i="3" s="1"/>
  <c r="G5" i="3" s="1"/>
  <c r="D9" i="3"/>
  <c r="E9" i="3" s="1"/>
  <c r="G9" i="3" s="1"/>
  <c r="D3" i="3"/>
  <c r="E3" i="3" s="1"/>
  <c r="G3" i="3" s="1"/>
  <c r="D2" i="3"/>
  <c r="E2" i="3" s="1"/>
  <c r="G2" i="3" s="1"/>
  <c r="G11" i="3" l="1"/>
  <c r="G6" i="3"/>
  <c r="G4" i="3"/>
  <c r="G8" i="3"/>
  <c r="G10" i="3"/>
  <c r="G7" i="3"/>
  <c r="H7" i="3" s="1"/>
  <c r="S2" i="2"/>
  <c r="S3" i="2"/>
  <c r="S4" i="2"/>
  <c r="S5" i="2"/>
  <c r="S7" i="2"/>
  <c r="S8" i="2"/>
  <c r="S9" i="2"/>
  <c r="S10" i="2"/>
  <c r="S6" i="2"/>
  <c r="T3" i="2"/>
  <c r="T4" i="2"/>
  <c r="T5" i="2"/>
  <c r="T6" i="2"/>
  <c r="T7" i="2"/>
  <c r="T8" i="2"/>
  <c r="T9" i="2"/>
  <c r="T10" i="2"/>
  <c r="T2" i="2"/>
  <c r="P14" i="2"/>
  <c r="P15" i="2"/>
  <c r="P16" i="2"/>
  <c r="P17" i="2"/>
  <c r="P18" i="2"/>
  <c r="P19" i="2"/>
  <c r="P20" i="2"/>
  <c r="P21" i="2"/>
  <c r="P13" i="2"/>
  <c r="Q2" i="2"/>
  <c r="Q9" i="2"/>
  <c r="Q6" i="2"/>
  <c r="Q10" i="2"/>
  <c r="Q8" i="2"/>
  <c r="Q4" i="2"/>
  <c r="Q3" i="2"/>
  <c r="Q5" i="2"/>
  <c r="Q7" i="2"/>
  <c r="P2" i="2"/>
  <c r="P9" i="2"/>
  <c r="P6" i="2"/>
  <c r="P10" i="2"/>
  <c r="P8" i="2"/>
  <c r="P4" i="2"/>
  <c r="P3" i="2"/>
  <c r="P5" i="2"/>
  <c r="P7" i="2"/>
  <c r="I3" i="2"/>
  <c r="I4" i="2"/>
  <c r="I5" i="2"/>
  <c r="I6" i="2"/>
  <c r="I7" i="2"/>
  <c r="I8" i="2"/>
  <c r="I11" i="2"/>
  <c r="I12" i="2"/>
  <c r="I13" i="2"/>
  <c r="I14" i="2"/>
  <c r="I15" i="2"/>
  <c r="I18" i="2"/>
  <c r="I19" i="2"/>
  <c r="I20" i="2"/>
  <c r="I21" i="2"/>
  <c r="I2" i="2"/>
  <c r="E11" i="2"/>
  <c r="E12" i="2"/>
  <c r="E13" i="2"/>
  <c r="E14" i="2"/>
  <c r="E15" i="2"/>
  <c r="E18" i="2"/>
  <c r="E19" i="2"/>
  <c r="E20" i="2"/>
  <c r="E21" i="2"/>
  <c r="E3" i="2"/>
  <c r="E4" i="2"/>
  <c r="E5" i="2"/>
  <c r="E6" i="2"/>
  <c r="E7" i="2"/>
  <c r="E8" i="2"/>
  <c r="E2" i="2"/>
  <c r="F3" i="2"/>
  <c r="F4" i="2"/>
  <c r="F5" i="2"/>
  <c r="F6" i="2"/>
  <c r="F7" i="2"/>
  <c r="F8" i="2"/>
  <c r="F11" i="2"/>
  <c r="F12" i="2"/>
  <c r="F13" i="2"/>
  <c r="F14" i="2"/>
  <c r="F15" i="2"/>
  <c r="F18" i="2"/>
  <c r="F19" i="2"/>
  <c r="F20" i="2"/>
  <c r="F21" i="2"/>
  <c r="F2" i="2"/>
  <c r="G3" i="2"/>
  <c r="G4" i="2"/>
  <c r="G5" i="2"/>
  <c r="G6" i="2"/>
  <c r="G7" i="2"/>
  <c r="G8" i="2"/>
  <c r="G11" i="2"/>
  <c r="G12" i="2"/>
  <c r="G13" i="2"/>
  <c r="G14" i="2"/>
  <c r="G15" i="2"/>
  <c r="G18" i="2"/>
  <c r="G19" i="2"/>
  <c r="G20" i="2"/>
  <c r="G21" i="2"/>
  <c r="G2" i="2"/>
  <c r="H2" i="3" l="1"/>
  <c r="H9" i="3"/>
  <c r="H10" i="3"/>
  <c r="H5" i="3"/>
  <c r="H3" i="3"/>
  <c r="H8" i="3"/>
  <c r="H11" i="3"/>
  <c r="H4" i="3"/>
  <c r="H6" i="3"/>
  <c r="Q19" i="2"/>
  <c r="Q18" i="2"/>
  <c r="Q13" i="2"/>
  <c r="Q14" i="2"/>
  <c r="Q15" i="2"/>
  <c r="Q16" i="2"/>
  <c r="Q21" i="2"/>
  <c r="Q17" i="2"/>
  <c r="Q20" i="2"/>
</calcChain>
</file>

<file path=xl/sharedStrings.xml><?xml version="1.0" encoding="utf-8"?>
<sst xmlns="http://schemas.openxmlformats.org/spreadsheetml/2006/main" count="72" uniqueCount="66">
  <si>
    <t>RANK</t>
  </si>
  <si>
    <t>Apple Pie</t>
  </si>
  <si>
    <t>Pecan Pie</t>
  </si>
  <si>
    <t>Angelfood Cake</t>
  </si>
  <si>
    <t>Carrot Cake</t>
  </si>
  <si>
    <t>COOKIES</t>
  </si>
  <si>
    <t>Chocolate Chip</t>
  </si>
  <si>
    <t>Peanutbutter</t>
  </si>
  <si>
    <t>Oatmeal</t>
  </si>
  <si>
    <t>Almond</t>
  </si>
  <si>
    <t>Sugar</t>
  </si>
  <si>
    <t>Vanilla</t>
  </si>
  <si>
    <t>Chocolate</t>
  </si>
  <si>
    <t>Rocky Road</t>
  </si>
  <si>
    <t>ICE CREAM</t>
  </si>
  <si>
    <t>CAKE &amp; PIE</t>
  </si>
  <si>
    <t>Banana Bread</t>
  </si>
  <si>
    <t>RANK.EQ</t>
  </si>
  <si>
    <t>RANK.AVG</t>
  </si>
  <si>
    <t>t</t>
  </si>
  <si>
    <t>CALORIES</t>
  </si>
  <si>
    <t>Sundae</t>
  </si>
  <si>
    <t>Plain Cheesecake</t>
  </si>
  <si>
    <t>Tie-Break</t>
  </si>
  <si>
    <t>Andrew</t>
  </si>
  <si>
    <t>Carla</t>
  </si>
  <si>
    <t>Maria</t>
  </si>
  <si>
    <t>Dana</t>
  </si>
  <si>
    <t>Participant</t>
  </si>
  <si>
    <t>Andrea</t>
  </si>
  <si>
    <t>Completion</t>
  </si>
  <si>
    <t>Score</t>
  </si>
  <si>
    <t>Rahim</t>
  </si>
  <si>
    <t>Johann</t>
  </si>
  <si>
    <t>Irene</t>
  </si>
  <si>
    <t>Melanie</t>
  </si>
  <si>
    <t>Date Rank</t>
  </si>
  <si>
    <t>Value Rank</t>
  </si>
  <si>
    <t>Martina</t>
  </si>
  <si>
    <t>Athlete</t>
  </si>
  <si>
    <t>Win</t>
  </si>
  <si>
    <t>Jean</t>
  </si>
  <si>
    <t>Avril</t>
  </si>
  <si>
    <t>Inez</t>
  </si>
  <si>
    <t>Rank</t>
  </si>
  <si>
    <t>Amy</t>
  </si>
  <si>
    <t>Loss</t>
  </si>
  <si>
    <t># Bouts</t>
  </si>
  <si>
    <t>% Win</t>
  </si>
  <si>
    <t>Rima</t>
  </si>
  <si>
    <t>Jia Li</t>
  </si>
  <si>
    <t>Hye Su</t>
  </si>
  <si>
    <t>Karena</t>
  </si>
  <si>
    <t>Claudia</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</si>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</sst>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0000000000"/>
  </numFmts>
  <fonts count="7" x14ac:knownFonts="1">
    <font>
      <sz val="11"/>
      <color theme="1"/>
      <name val="Calibri"/>
      <family val="2"/>
      <scheme val="minor"/>
    </font>
    <font>
      <b/>
      <sz val="11"/>
      <color theme="1"/>
      <name val="Calibri"/>
      <family val="2"/>
      <scheme val="minor"/>
    </font>
    <font>
      <sz val="8"/>
      <color theme="1"/>
      <name val="Wingdings 3"/>
      <family val="1"/>
      <charset val="2"/>
    </font>
    <font>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9" fontId="3" fillId="0" borderId="0" applyFont="0" applyFill="0" applyBorder="0" applyAlignment="0" applyProtection="0"/>
    <xf numFmtId="0" fontId="4" fillId="0" borderId="0" applyNumberFormat="0" applyFill="0" applyBorder="0" applyAlignment="0" applyProtection="0"/>
  </cellStyleXfs>
  <cellXfs count="19">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15" fontId="0" fillId="0" borderId="0" xfId="0" applyNumberFormat="1" applyAlignment="1">
      <alignment vertical="center"/>
    </xf>
    <xf numFmtId="2" fontId="0" fillId="0" borderId="0" xfId="0" applyNumberFormat="1" applyAlignment="1">
      <alignment vertical="center"/>
    </xf>
    <xf numFmtId="164" fontId="0" fillId="0" borderId="0" xfId="0" applyNumberFormat="1" applyAlignment="1">
      <alignment vertical="center"/>
    </xf>
    <xf numFmtId="10" fontId="0" fillId="0" borderId="0" xfId="1" applyNumberFormat="1" applyFont="1" applyAlignment="1">
      <alignment vertical="center"/>
    </xf>
    <xf numFmtId="0" fontId="1" fillId="0" borderId="0" xfId="0" applyFont="1" applyAlignment="1">
      <alignment horizontal="center" vertical="center" wrapText="1"/>
    </xf>
    <xf numFmtId="2" fontId="1" fillId="0" borderId="0" xfId="0" applyNumberFormat="1" applyFont="1" applyAlignment="1">
      <alignment horizontal="center" vertical="center"/>
    </xf>
    <xf numFmtId="0" fontId="0" fillId="0" borderId="0" xfId="0" applyAlignment="1">
      <alignment horizontal="center"/>
    </xf>
    <xf numFmtId="10" fontId="0" fillId="0" borderId="0" xfId="1" applyNumberFormat="1" applyFont="1" applyFill="1" applyAlignment="1">
      <alignment vertical="center"/>
    </xf>
    <xf numFmtId="0" fontId="1" fillId="0" borderId="0" xfId="0" applyFont="1"/>
    <xf numFmtId="0" fontId="4" fillId="0" borderId="0" xfId="2"/>
    <xf numFmtId="0" fontId="5" fillId="0" borderId="0" xfId="0" applyFont="1" applyAlignment="1">
      <alignment horizontal="left" vertical="top" wrapText="1"/>
    </xf>
    <xf numFmtId="0" fontId="6" fillId="0" borderId="0" xfId="0" applyFont="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abSelected="1" zoomScale="90" zoomScaleNormal="90" workbookViewId="0">
      <selection activeCell="T6" sqref="T6"/>
    </sheetView>
  </sheetViews>
  <sheetFormatPr defaultRowHeight="15" x14ac:dyDescent="0.25"/>
  <cols>
    <col min="1" max="1" width="16.5703125" style="1" bestFit="1" customWidth="1"/>
    <col min="2" max="2" width="9.28515625" style="1" customWidth="1"/>
    <col min="3" max="3" width="3.85546875" style="5" customWidth="1"/>
    <col min="4" max="4" width="3.85546875" style="1" customWidth="1"/>
    <col min="5" max="5" width="9" style="4" hidden="1" customWidth="1"/>
    <col min="6" max="6" width="10.85546875" style="4" hidden="1" customWidth="1"/>
    <col min="7" max="7" width="0" style="4" hidden="1" customWidth="1"/>
    <col min="8" max="8" width="0" style="1" hidden="1" customWidth="1"/>
    <col min="9" max="9" width="10" style="1" customWidth="1"/>
    <col min="10" max="10" width="8.140625" style="1" customWidth="1"/>
    <col min="11" max="12" width="9.140625" style="1"/>
    <col min="13" max="13" width="10.7109375" style="1" bestFit="1" customWidth="1"/>
    <col min="14" max="14" width="11.42578125" style="1" bestFit="1" customWidth="1"/>
    <col min="15" max="15" width="9.140625" style="1"/>
    <col min="16" max="16" width="26" style="1" customWidth="1"/>
    <col min="17" max="17" width="6.7109375" style="1" customWidth="1"/>
    <col min="18" max="18" width="4.42578125" style="1" customWidth="1"/>
    <col min="19" max="19" width="10.85546875" style="1" bestFit="1" customWidth="1"/>
    <col min="20" max="20" width="9.85546875" style="1" bestFit="1" customWidth="1"/>
    <col min="21" max="16384" width="9.140625" style="1"/>
  </cols>
  <sheetData>
    <row r="1" spans="1:20" x14ac:dyDescent="0.25">
      <c r="A1" s="2" t="s">
        <v>15</v>
      </c>
      <c r="B1" s="2" t="s">
        <v>20</v>
      </c>
      <c r="E1" s="3" t="s">
        <v>17</v>
      </c>
      <c r="F1" s="3" t="s">
        <v>18</v>
      </c>
      <c r="G1" s="3" t="s">
        <v>0</v>
      </c>
      <c r="I1" s="2" t="s">
        <v>23</v>
      </c>
      <c r="M1" s="2" t="s">
        <v>28</v>
      </c>
      <c r="N1" s="2" t="s">
        <v>30</v>
      </c>
      <c r="O1" s="2" t="s">
        <v>31</v>
      </c>
      <c r="S1" s="1" t="s">
        <v>37</v>
      </c>
      <c r="T1" s="1" t="s">
        <v>36</v>
      </c>
    </row>
    <row r="2" spans="1:20" x14ac:dyDescent="0.25">
      <c r="A2" s="1" t="s">
        <v>3</v>
      </c>
      <c r="B2" s="1">
        <v>70</v>
      </c>
      <c r="C2" s="6" t="s">
        <v>19</v>
      </c>
      <c r="E2" s="4">
        <f t="shared" ref="E2:E8" si="0">_xlfn.RANK.EQ(B2,$B$2:$B$21,1)</f>
        <v>3</v>
      </c>
      <c r="F2" s="4">
        <f t="shared" ref="F2:F8" si="1">_xlfn.RANK.AVG(B2,$B$2:$B$21,1)</f>
        <v>4</v>
      </c>
      <c r="G2" s="4">
        <f t="shared" ref="G2:G8" si="2">_xlfn.RANK.AVG(B2,$B$1:$B$21,1)</f>
        <v>4</v>
      </c>
      <c r="I2" s="1">
        <f>_xlfn.RANK.EQ(B2,B$2:B$21,1)+COUNTIF(B$2:B2,B2)-1</f>
        <v>3</v>
      </c>
      <c r="M2" s="1" t="s">
        <v>25</v>
      </c>
      <c r="N2" s="7">
        <v>41994</v>
      </c>
      <c r="O2" s="1">
        <v>91.3</v>
      </c>
      <c r="P2" s="9">
        <f t="shared" ref="P2:P10" si="3">N2/1000000</f>
        <v>4.1993999999999997E-2</v>
      </c>
      <c r="Q2" s="1">
        <f t="shared" ref="Q2:Q10" si="4">COUNTIF($O$2:$O$10,O2)</f>
        <v>2</v>
      </c>
      <c r="S2" s="1">
        <f t="shared" ref="S2:S5" si="5">_xlfn.RANK.EQ(O2,O$2:O$10,0)</f>
        <v>4</v>
      </c>
      <c r="T2" s="1">
        <f>RANK(N2,$N$2:$N$10,1)</f>
        <v>3</v>
      </c>
    </row>
    <row r="3" spans="1:20" x14ac:dyDescent="0.25">
      <c r="A3" s="1" t="s">
        <v>1</v>
      </c>
      <c r="B3" s="1">
        <v>277</v>
      </c>
      <c r="E3" s="4">
        <f t="shared" si="0"/>
        <v>10</v>
      </c>
      <c r="F3" s="4">
        <f t="shared" si="1"/>
        <v>10</v>
      </c>
      <c r="G3" s="4">
        <f t="shared" si="2"/>
        <v>10</v>
      </c>
      <c r="I3" s="1">
        <f>_xlfn.RANK.EQ(B3,B$2:B$21,1)+COUNTIF(B$2:B3,B3)-1</f>
        <v>10</v>
      </c>
      <c r="M3" s="1" t="s">
        <v>33</v>
      </c>
      <c r="N3" s="7">
        <v>41983</v>
      </c>
      <c r="O3" s="1">
        <v>90.7</v>
      </c>
      <c r="P3" s="9">
        <f t="shared" si="3"/>
        <v>4.1982999999999999E-2</v>
      </c>
      <c r="Q3" s="1">
        <f t="shared" si="4"/>
        <v>1</v>
      </c>
      <c r="S3" s="1">
        <f t="shared" si="5"/>
        <v>6</v>
      </c>
      <c r="T3" s="1">
        <f t="shared" ref="T3:T10" si="6">RANK(N3,$N$2:$N$10,1)</f>
        <v>1</v>
      </c>
    </row>
    <row r="4" spans="1:20" x14ac:dyDescent="0.25">
      <c r="A4" s="1" t="s">
        <v>16</v>
      </c>
      <c r="B4" s="1">
        <v>320</v>
      </c>
      <c r="E4" s="4">
        <f t="shared" si="0"/>
        <v>11</v>
      </c>
      <c r="F4" s="4">
        <f t="shared" si="1"/>
        <v>11</v>
      </c>
      <c r="G4" s="4">
        <f t="shared" si="2"/>
        <v>11</v>
      </c>
      <c r="I4" s="1">
        <f>_xlfn.RANK.EQ(B4,B$2:B$21,1)+COUNTIF(B$2:B4,B4)-1</f>
        <v>11</v>
      </c>
      <c r="M4" s="1" t="s">
        <v>32</v>
      </c>
      <c r="N4" s="7">
        <v>42008</v>
      </c>
      <c r="O4" s="1">
        <v>89.6</v>
      </c>
      <c r="P4" s="9">
        <f t="shared" si="3"/>
        <v>4.2007999999999997E-2</v>
      </c>
      <c r="Q4" s="1">
        <f t="shared" si="4"/>
        <v>1</v>
      </c>
      <c r="S4" s="1">
        <f t="shared" si="5"/>
        <v>7</v>
      </c>
      <c r="T4" s="1">
        <f t="shared" si="6"/>
        <v>4</v>
      </c>
    </row>
    <row r="5" spans="1:20" x14ac:dyDescent="0.25">
      <c r="A5" s="1" t="s">
        <v>4</v>
      </c>
      <c r="B5" s="1">
        <v>326</v>
      </c>
      <c r="E5" s="4">
        <f t="shared" si="0"/>
        <v>12</v>
      </c>
      <c r="F5" s="4">
        <f t="shared" si="1"/>
        <v>12</v>
      </c>
      <c r="G5" s="4">
        <f t="shared" si="2"/>
        <v>12</v>
      </c>
      <c r="I5" s="1">
        <f>_xlfn.RANK.EQ(B5,B$2:B$21,1)+COUNTIF(B$2:B5,B5)-1</f>
        <v>12</v>
      </c>
      <c r="M5" s="1" t="s">
        <v>35</v>
      </c>
      <c r="N5" s="7">
        <v>41990</v>
      </c>
      <c r="O5" s="1">
        <v>94.7</v>
      </c>
      <c r="P5" s="9">
        <f t="shared" si="3"/>
        <v>4.199E-2</v>
      </c>
      <c r="Q5" s="1">
        <f t="shared" si="4"/>
        <v>1</v>
      </c>
      <c r="S5" s="1">
        <f t="shared" si="5"/>
        <v>2</v>
      </c>
      <c r="T5" s="1">
        <f t="shared" si="6"/>
        <v>2</v>
      </c>
    </row>
    <row r="6" spans="1:20" x14ac:dyDescent="0.25">
      <c r="A6" s="1" t="s">
        <v>12</v>
      </c>
      <c r="B6" s="1">
        <v>340</v>
      </c>
      <c r="E6" s="4">
        <f t="shared" si="0"/>
        <v>13</v>
      </c>
      <c r="F6" s="4">
        <f t="shared" si="1"/>
        <v>13</v>
      </c>
      <c r="G6" s="4">
        <f t="shared" si="2"/>
        <v>13</v>
      </c>
      <c r="I6" s="1">
        <f>_xlfn.RANK.EQ(B6,B$2:B$21,1)+COUNTIF(B$2:B6,B6)-1</f>
        <v>13</v>
      </c>
      <c r="M6" s="1" t="s">
        <v>26</v>
      </c>
      <c r="N6" s="7">
        <v>42020</v>
      </c>
      <c r="O6" s="1">
        <v>91.3</v>
      </c>
      <c r="P6" s="9">
        <f t="shared" si="3"/>
        <v>4.2020000000000002E-2</v>
      </c>
      <c r="Q6" s="1">
        <f t="shared" si="4"/>
        <v>2</v>
      </c>
      <c r="S6" s="1">
        <f>_xlfn.RANK.EQ(O6,O$2:O$10,0)</f>
        <v>4</v>
      </c>
      <c r="T6" s="1">
        <f t="shared" si="6"/>
        <v>6</v>
      </c>
    </row>
    <row r="7" spans="1:20" x14ac:dyDescent="0.25">
      <c r="A7" s="1" t="s">
        <v>2</v>
      </c>
      <c r="B7" s="1">
        <v>503</v>
      </c>
      <c r="E7" s="4">
        <f t="shared" si="0"/>
        <v>16</v>
      </c>
      <c r="F7" s="4">
        <f t="shared" si="1"/>
        <v>16</v>
      </c>
      <c r="G7" s="4">
        <f t="shared" si="2"/>
        <v>16</v>
      </c>
      <c r="I7" s="1">
        <f>_xlfn.RANK.EQ(B7,B$2:B$21,1)+COUNTIF(B$2:B7,B7)-1</f>
        <v>16</v>
      </c>
      <c r="M7" s="1" t="s">
        <v>24</v>
      </c>
      <c r="N7" s="7">
        <v>42024</v>
      </c>
      <c r="O7" s="1">
        <v>96.5</v>
      </c>
      <c r="P7" s="9">
        <f t="shared" si="3"/>
        <v>4.2023999999999999E-2</v>
      </c>
      <c r="Q7" s="1">
        <f t="shared" si="4"/>
        <v>1</v>
      </c>
      <c r="S7" s="1">
        <f t="shared" ref="S7:S10" si="7">_xlfn.RANK.EQ(O7,O$2:O$10,0)</f>
        <v>1</v>
      </c>
      <c r="T7" s="1">
        <f t="shared" si="6"/>
        <v>7</v>
      </c>
    </row>
    <row r="8" spans="1:20" x14ac:dyDescent="0.25">
      <c r="A8" s="1" t="s">
        <v>22</v>
      </c>
      <c r="B8" s="1">
        <v>399</v>
      </c>
      <c r="E8" s="4">
        <f t="shared" si="0"/>
        <v>14</v>
      </c>
      <c r="F8" s="4">
        <f t="shared" si="1"/>
        <v>14</v>
      </c>
      <c r="G8" s="4">
        <f t="shared" si="2"/>
        <v>14</v>
      </c>
      <c r="I8" s="1">
        <f>_xlfn.RANK.EQ(B8,B$2:B$21,1)+COUNTIF(B$2:B8,B8)-1</f>
        <v>14</v>
      </c>
      <c r="M8" s="1" t="s">
        <v>34</v>
      </c>
      <c r="N8" s="7">
        <v>42014</v>
      </c>
      <c r="O8" s="1">
        <v>93</v>
      </c>
      <c r="P8" s="9">
        <f t="shared" si="3"/>
        <v>4.2014000000000003E-2</v>
      </c>
      <c r="Q8" s="1">
        <f t="shared" si="4"/>
        <v>1</v>
      </c>
      <c r="S8" s="1">
        <f t="shared" si="7"/>
        <v>3</v>
      </c>
      <c r="T8" s="1">
        <f t="shared" si="6"/>
        <v>5</v>
      </c>
    </row>
    <row r="9" spans="1:20" x14ac:dyDescent="0.25">
      <c r="M9" s="1" t="s">
        <v>29</v>
      </c>
      <c r="N9" s="7">
        <v>42032</v>
      </c>
      <c r="O9" s="1">
        <v>89.5</v>
      </c>
      <c r="P9" s="9">
        <f t="shared" si="3"/>
        <v>4.2032E-2</v>
      </c>
      <c r="Q9" s="1">
        <f t="shared" si="4"/>
        <v>1</v>
      </c>
      <c r="S9" s="1">
        <f t="shared" si="7"/>
        <v>8</v>
      </c>
      <c r="T9" s="1">
        <f t="shared" si="6"/>
        <v>8</v>
      </c>
    </row>
    <row r="10" spans="1:20" x14ac:dyDescent="0.25">
      <c r="A10" s="2" t="s">
        <v>5</v>
      </c>
      <c r="M10" s="1" t="s">
        <v>27</v>
      </c>
      <c r="N10" s="7">
        <v>42034</v>
      </c>
      <c r="O10" s="1">
        <v>86.5</v>
      </c>
      <c r="P10" s="9">
        <f t="shared" si="3"/>
        <v>4.2034000000000002E-2</v>
      </c>
      <c r="Q10" s="1">
        <f t="shared" si="4"/>
        <v>1</v>
      </c>
      <c r="S10" s="1">
        <f t="shared" si="7"/>
        <v>9</v>
      </c>
      <c r="T10" s="1">
        <f t="shared" si="6"/>
        <v>9</v>
      </c>
    </row>
    <row r="11" spans="1:20" x14ac:dyDescent="0.25">
      <c r="A11" s="1" t="s">
        <v>9</v>
      </c>
      <c r="B11" s="1">
        <v>53</v>
      </c>
      <c r="E11" s="4">
        <f>_xlfn.RANK.EQ(B11,$B$2:$B$21,1)</f>
        <v>1</v>
      </c>
      <c r="F11" s="4">
        <f>_xlfn.RANK.AVG(B11,$B$2:$B$21,1)</f>
        <v>1</v>
      </c>
      <c r="G11" s="4">
        <f>_xlfn.RANK.AVG(B11,$B$1:$B$21,1)</f>
        <v>1</v>
      </c>
      <c r="I11" s="1">
        <f>_xlfn.RANK.EQ(B11,B$2:B$21,1)+COUNTIF(B$2:B11,B11)-1</f>
        <v>1</v>
      </c>
    </row>
    <row r="12" spans="1:20" x14ac:dyDescent="0.25">
      <c r="A12" s="1" t="s">
        <v>6</v>
      </c>
      <c r="B12" s="1">
        <v>70</v>
      </c>
      <c r="C12" s="6" t="s">
        <v>19</v>
      </c>
      <c r="E12" s="4">
        <f>_xlfn.RANK.EQ(B12,$B$2:$B$21,1)</f>
        <v>3</v>
      </c>
      <c r="F12" s="4">
        <f>_xlfn.RANK.AVG(B12,$B$2:$B$21,1)</f>
        <v>4</v>
      </c>
      <c r="G12" s="4">
        <f>_xlfn.RANK.AVG(B12,$B$1:$B$21,1)</f>
        <v>4</v>
      </c>
      <c r="I12" s="1">
        <f>_xlfn.RANK.EQ(B12,B$2:B$21,1)+COUNTIF(B$2:B12,B12)-1</f>
        <v>4</v>
      </c>
    </row>
    <row r="13" spans="1:20" x14ac:dyDescent="0.25">
      <c r="A13" s="1" t="s">
        <v>8</v>
      </c>
      <c r="B13" s="1">
        <v>64</v>
      </c>
      <c r="E13" s="4">
        <f>_xlfn.RANK.EQ(B13,$B$2:$B$21,1)</f>
        <v>2</v>
      </c>
      <c r="F13" s="4">
        <f>_xlfn.RANK.AVG(B13,$B$2:$B$21,1)</f>
        <v>2</v>
      </c>
      <c r="G13" s="4">
        <f>_xlfn.RANK.AVG(B13,$B$1:$B$21,1)</f>
        <v>2</v>
      </c>
      <c r="I13" s="1">
        <f>_xlfn.RANK.EQ(B13,B$2:B$21,1)+COUNTIF(B$2:B13,B13)-1</f>
        <v>2</v>
      </c>
      <c r="P13" s="8">
        <f>O2+N2/100000</f>
        <v>91.719939999999994</v>
      </c>
      <c r="Q13" s="1">
        <f>_xlfn.RANK.EQ(P13,$P$13:$P$21,0)</f>
        <v>5</v>
      </c>
    </row>
    <row r="14" spans="1:20" x14ac:dyDescent="0.25">
      <c r="A14" s="1" t="s">
        <v>7</v>
      </c>
      <c r="B14" s="1">
        <v>71</v>
      </c>
      <c r="E14" s="4">
        <f>_xlfn.RANK.EQ(B14,$B$2:$B$21,1)</f>
        <v>6</v>
      </c>
      <c r="F14" s="4">
        <f>_xlfn.RANK.AVG(B14,$B$2:$B$21,1)</f>
        <v>6</v>
      </c>
      <c r="G14" s="4">
        <f>_xlfn.RANK.AVG(B14,$B$1:$B$21,1)</f>
        <v>6</v>
      </c>
      <c r="I14" s="1">
        <f>_xlfn.RANK.EQ(B14,B$2:B$21,1)+COUNTIF(B$2:B14,B14)-1</f>
        <v>6</v>
      </c>
      <c r="P14" s="8">
        <f t="shared" ref="P14:P21" si="8">O3+N3/100000</f>
        <v>91.119830000000007</v>
      </c>
      <c r="Q14" s="1">
        <f t="shared" ref="Q14:Q21" si="9">_xlfn.RANK.EQ(P14,$P$13:$P$21,0)</f>
        <v>6</v>
      </c>
    </row>
    <row r="15" spans="1:20" x14ac:dyDescent="0.25">
      <c r="A15" s="1" t="s">
        <v>10</v>
      </c>
      <c r="B15" s="1">
        <v>70</v>
      </c>
      <c r="C15" s="6" t="s">
        <v>19</v>
      </c>
      <c r="E15" s="4">
        <f>_xlfn.RANK.EQ(B15,$B$2:$B$21,1)</f>
        <v>3</v>
      </c>
      <c r="F15" s="4">
        <f>_xlfn.RANK.AVG(B15,$B$2:$B$21,1)</f>
        <v>4</v>
      </c>
      <c r="G15" s="4">
        <f>_xlfn.RANK.AVG(B15,$B$1:$B$21,1)</f>
        <v>4</v>
      </c>
      <c r="I15" s="1">
        <f>_xlfn.RANK.EQ(B15,B$2:B$21,1)+COUNTIF(B$2:B15,B15)-1</f>
        <v>5</v>
      </c>
      <c r="P15" s="8">
        <f t="shared" si="8"/>
        <v>90.020079999999993</v>
      </c>
      <c r="Q15" s="1">
        <f t="shared" si="9"/>
        <v>7</v>
      </c>
    </row>
    <row r="16" spans="1:20" x14ac:dyDescent="0.25">
      <c r="P16" s="8">
        <f t="shared" si="8"/>
        <v>95.119900000000001</v>
      </c>
      <c r="Q16" s="1">
        <f t="shared" si="9"/>
        <v>2</v>
      </c>
    </row>
    <row r="17" spans="1:17" x14ac:dyDescent="0.25">
      <c r="A17" s="2" t="s">
        <v>14</v>
      </c>
      <c r="P17" s="8">
        <f t="shared" si="8"/>
        <v>91.720199999999991</v>
      </c>
      <c r="Q17" s="1">
        <f t="shared" si="9"/>
        <v>4</v>
      </c>
    </row>
    <row r="18" spans="1:17" x14ac:dyDescent="0.25">
      <c r="A18" s="1" t="s">
        <v>12</v>
      </c>
      <c r="B18" s="1">
        <v>145</v>
      </c>
      <c r="E18" s="4">
        <f>_xlfn.RANK.EQ(B18,$B$2:$B$21,1)</f>
        <v>8</v>
      </c>
      <c r="F18" s="4">
        <f>_xlfn.RANK.AVG(B18,$B$2:$B$21,1)</f>
        <v>8</v>
      </c>
      <c r="G18" s="4">
        <f>_xlfn.RANK.AVG(B18,$B$1:$B$21,1)</f>
        <v>8</v>
      </c>
      <c r="I18" s="1">
        <f>_xlfn.RANK.EQ(B18,B$2:B$21,1)+COUNTIF(B$2:B18,B18)-1</f>
        <v>8</v>
      </c>
      <c r="P18" s="8">
        <f t="shared" si="8"/>
        <v>96.920240000000007</v>
      </c>
      <c r="Q18" s="1">
        <f t="shared" si="9"/>
        <v>1</v>
      </c>
    </row>
    <row r="19" spans="1:17" x14ac:dyDescent="0.25">
      <c r="A19" s="1" t="s">
        <v>13</v>
      </c>
      <c r="B19" s="1">
        <v>200</v>
      </c>
      <c r="E19" s="4">
        <f>_xlfn.RANK.EQ(B19,$B$2:$B$21,1)</f>
        <v>9</v>
      </c>
      <c r="F19" s="4">
        <f>_xlfn.RANK.AVG(B19,$B$2:$B$21,1)</f>
        <v>9</v>
      </c>
      <c r="G19" s="4">
        <f>_xlfn.RANK.AVG(B19,$B$1:$B$21,1)</f>
        <v>9</v>
      </c>
      <c r="I19" s="1">
        <f>_xlfn.RANK.EQ(B19,B$2:B$21,1)+COUNTIF(B$2:B19,B19)-1</f>
        <v>9</v>
      </c>
      <c r="P19" s="8">
        <f t="shared" si="8"/>
        <v>93.420140000000004</v>
      </c>
      <c r="Q19" s="1">
        <f t="shared" si="9"/>
        <v>3</v>
      </c>
    </row>
    <row r="20" spans="1:17" x14ac:dyDescent="0.25">
      <c r="A20" s="1" t="s">
        <v>21</v>
      </c>
      <c r="B20" s="1">
        <v>419</v>
      </c>
      <c r="E20" s="4">
        <f>_xlfn.RANK.EQ(B20,$B$2:$B$21,1)</f>
        <v>15</v>
      </c>
      <c r="F20" s="4">
        <f>_xlfn.RANK.AVG(B20,$B$2:$B$21,1)</f>
        <v>15</v>
      </c>
      <c r="G20" s="4">
        <f>_xlfn.RANK.AVG(B20,$B$1:$B$21,1)</f>
        <v>15</v>
      </c>
      <c r="I20" s="1">
        <f>_xlfn.RANK.EQ(B20,B$2:B$21,1)+COUNTIF(B$2:B20,B20)-1</f>
        <v>15</v>
      </c>
      <c r="P20" s="8">
        <f t="shared" si="8"/>
        <v>89.920320000000004</v>
      </c>
      <c r="Q20" s="1">
        <f t="shared" si="9"/>
        <v>8</v>
      </c>
    </row>
    <row r="21" spans="1:17" x14ac:dyDescent="0.25">
      <c r="A21" s="1" t="s">
        <v>11</v>
      </c>
      <c r="B21" s="1">
        <v>139</v>
      </c>
      <c r="E21" s="4">
        <f>_xlfn.RANK.EQ(B21,$B$2:$B$21,1)</f>
        <v>7</v>
      </c>
      <c r="F21" s="4">
        <f>_xlfn.RANK.AVG(B21,$B$2:$B$21,1)</f>
        <v>7</v>
      </c>
      <c r="G21" s="4">
        <f>_xlfn.RANK.AVG(B21,$B$1:$B$21,1)</f>
        <v>7</v>
      </c>
      <c r="I21" s="1">
        <f>_xlfn.RANK.EQ(B21,B$2:B$21,1)+COUNTIF(B$2:B21,B21)-1</f>
        <v>7</v>
      </c>
      <c r="P21" s="8">
        <f t="shared" si="8"/>
        <v>86.920339999999996</v>
      </c>
      <c r="Q21" s="1">
        <f t="shared" si="9"/>
        <v>9</v>
      </c>
    </row>
    <row r="22" spans="1:17" x14ac:dyDescent="0.25">
      <c r="P22" s="8"/>
    </row>
    <row r="23" spans="1:17" x14ac:dyDescent="0.25">
      <c r="P23" s="8"/>
    </row>
  </sheetData>
  <sortState ref="L25:P33">
    <sortCondition ref="L27"/>
  </sortState>
  <pageMargins left="0.7" right="0.7" top="0.75" bottom="0.75" header="0.3" footer="0.3"/>
  <pageSetup orientation="portrait" horizontalDpi="300" verticalDpi="300" r:id="rId1"/>
  <customProperties>
    <customPr name="LastActive"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zoomScale="110" zoomScaleNormal="110" workbookViewId="0">
      <selection activeCell="G9" sqref="G9"/>
    </sheetView>
  </sheetViews>
  <sheetFormatPr defaultRowHeight="15" x14ac:dyDescent="0.25"/>
  <cols>
    <col min="1" max="1" width="9" customWidth="1"/>
    <col min="2" max="2" width="6.28515625" style="13" customWidth="1"/>
    <col min="3" max="3" width="5.28515625" style="13" customWidth="1"/>
    <col min="4" max="4" width="7.5703125" style="13" bestFit="1" customWidth="1"/>
    <col min="5" max="5" width="10.42578125" customWidth="1"/>
    <col min="6" max="6" width="4.7109375" customWidth="1"/>
    <col min="7" max="7" width="12" bestFit="1" customWidth="1"/>
    <col min="8" max="8" width="5.28515625" bestFit="1" customWidth="1"/>
  </cols>
  <sheetData>
    <row r="1" spans="1:8" x14ac:dyDescent="0.25">
      <c r="A1" s="2" t="s">
        <v>39</v>
      </c>
      <c r="B1" s="3" t="s">
        <v>40</v>
      </c>
      <c r="C1" s="3" t="s">
        <v>46</v>
      </c>
      <c r="D1" s="12" t="s">
        <v>47</v>
      </c>
      <c r="E1" s="11" t="s">
        <v>48</v>
      </c>
      <c r="F1" s="1"/>
      <c r="G1" s="2" t="s">
        <v>23</v>
      </c>
      <c r="H1" s="2" t="s">
        <v>44</v>
      </c>
    </row>
    <row r="2" spans="1:8" x14ac:dyDescent="0.25">
      <c r="A2" s="1" t="s">
        <v>45</v>
      </c>
      <c r="B2" s="4">
        <v>14</v>
      </c>
      <c r="C2" s="4">
        <v>14</v>
      </c>
      <c r="D2" s="4">
        <f t="shared" ref="D2:D11" si="0">C2+B2</f>
        <v>28</v>
      </c>
      <c r="E2" s="10">
        <f t="shared" ref="E2:E11" si="1">B2/D2</f>
        <v>0.5</v>
      </c>
      <c r="F2" s="1"/>
      <c r="G2" s="1">
        <f t="shared" ref="G2:G11" si="2">E2+(D2/1000000)</f>
        <v>0.50002800000000003</v>
      </c>
      <c r="H2" s="1">
        <f>_xlfn.RANK.EQ(G2,$G$2:$G$11,0)</f>
        <v>8</v>
      </c>
    </row>
    <row r="3" spans="1:8" x14ac:dyDescent="0.25">
      <c r="A3" s="1" t="s">
        <v>42</v>
      </c>
      <c r="B3" s="4">
        <v>36</v>
      </c>
      <c r="C3" s="4">
        <v>9</v>
      </c>
      <c r="D3" s="4">
        <f t="shared" si="0"/>
        <v>45</v>
      </c>
      <c r="E3" s="14">
        <f t="shared" si="1"/>
        <v>0.8</v>
      </c>
      <c r="F3" s="6" t="s">
        <v>19</v>
      </c>
      <c r="G3" s="1">
        <f t="shared" si="2"/>
        <v>0.80004500000000001</v>
      </c>
      <c r="H3" s="1">
        <f t="shared" ref="H3:H11" si="3">_xlfn.RANK.EQ(G3,$G$2:$G$11,0)</f>
        <v>4</v>
      </c>
    </row>
    <row r="4" spans="1:8" x14ac:dyDescent="0.25">
      <c r="A4" t="s">
        <v>53</v>
      </c>
      <c r="B4" s="4">
        <v>28</v>
      </c>
      <c r="C4" s="4">
        <v>16</v>
      </c>
      <c r="D4" s="4">
        <f t="shared" si="0"/>
        <v>44</v>
      </c>
      <c r="E4" s="14">
        <f t="shared" si="1"/>
        <v>0.63636363636363635</v>
      </c>
      <c r="F4" s="1"/>
      <c r="G4" s="1">
        <f t="shared" si="2"/>
        <v>0.6364076363636364</v>
      </c>
      <c r="H4" s="1">
        <f t="shared" si="3"/>
        <v>7</v>
      </c>
    </row>
    <row r="5" spans="1:8" x14ac:dyDescent="0.25">
      <c r="A5" s="1" t="s">
        <v>51</v>
      </c>
      <c r="B5" s="4">
        <v>40</v>
      </c>
      <c r="C5" s="4">
        <v>10</v>
      </c>
      <c r="D5" s="4">
        <f t="shared" si="0"/>
        <v>50</v>
      </c>
      <c r="E5" s="14">
        <f t="shared" si="1"/>
        <v>0.8</v>
      </c>
      <c r="F5" s="6" t="s">
        <v>19</v>
      </c>
      <c r="G5" s="1">
        <f t="shared" si="2"/>
        <v>0.80005000000000004</v>
      </c>
      <c r="H5" s="1">
        <f t="shared" si="3"/>
        <v>3</v>
      </c>
    </row>
    <row r="6" spans="1:8" x14ac:dyDescent="0.25">
      <c r="A6" s="1" t="s">
        <v>43</v>
      </c>
      <c r="B6" s="4">
        <v>37</v>
      </c>
      <c r="C6" s="4">
        <v>10</v>
      </c>
      <c r="D6" s="4">
        <f t="shared" si="0"/>
        <v>47</v>
      </c>
      <c r="E6" s="14">
        <f t="shared" si="1"/>
        <v>0.78723404255319152</v>
      </c>
      <c r="F6" s="6"/>
      <c r="G6" s="1">
        <f t="shared" si="2"/>
        <v>0.78728104255319153</v>
      </c>
      <c r="H6" s="1">
        <f t="shared" si="3"/>
        <v>5</v>
      </c>
    </row>
    <row r="7" spans="1:8" x14ac:dyDescent="0.25">
      <c r="A7" s="1" t="s">
        <v>41</v>
      </c>
      <c r="B7" s="4">
        <v>7</v>
      </c>
      <c r="C7" s="4">
        <v>20</v>
      </c>
      <c r="D7" s="4">
        <f t="shared" si="0"/>
        <v>27</v>
      </c>
      <c r="E7" s="10">
        <f t="shared" si="1"/>
        <v>0.25925925925925924</v>
      </c>
      <c r="F7" s="1"/>
      <c r="G7" s="1">
        <f t="shared" si="2"/>
        <v>0.25928625925925924</v>
      </c>
      <c r="H7" s="1">
        <f t="shared" si="3"/>
        <v>10</v>
      </c>
    </row>
    <row r="8" spans="1:8" x14ac:dyDescent="0.25">
      <c r="A8" s="1" t="s">
        <v>50</v>
      </c>
      <c r="B8" s="4">
        <v>32</v>
      </c>
      <c r="C8" s="4">
        <v>7</v>
      </c>
      <c r="D8" s="4">
        <f t="shared" si="0"/>
        <v>39</v>
      </c>
      <c r="E8" s="10">
        <f t="shared" si="1"/>
        <v>0.82051282051282048</v>
      </c>
      <c r="F8" s="1"/>
      <c r="G8" s="1">
        <f t="shared" si="2"/>
        <v>0.8205518205128205</v>
      </c>
      <c r="H8" s="1">
        <f t="shared" si="3"/>
        <v>1</v>
      </c>
    </row>
    <row r="9" spans="1:8" x14ac:dyDescent="0.25">
      <c r="A9" t="s">
        <v>52</v>
      </c>
      <c r="B9" s="4">
        <v>38</v>
      </c>
      <c r="C9" s="4">
        <v>16</v>
      </c>
      <c r="D9" s="4">
        <f t="shared" si="0"/>
        <v>54</v>
      </c>
      <c r="E9" s="10">
        <f t="shared" si="1"/>
        <v>0.70370370370370372</v>
      </c>
      <c r="F9" s="1"/>
      <c r="G9" s="1">
        <f t="shared" si="2"/>
        <v>0.70375770370370372</v>
      </c>
      <c r="H9" s="1">
        <f t="shared" si="3"/>
        <v>6</v>
      </c>
    </row>
    <row r="10" spans="1:8" x14ac:dyDescent="0.25">
      <c r="A10" s="1" t="s">
        <v>38</v>
      </c>
      <c r="B10" s="4">
        <v>14</v>
      </c>
      <c r="C10" s="4">
        <v>30</v>
      </c>
      <c r="D10" s="4">
        <f t="shared" si="0"/>
        <v>44</v>
      </c>
      <c r="E10" s="10">
        <f t="shared" si="1"/>
        <v>0.31818181818181818</v>
      </c>
      <c r="F10" s="1"/>
      <c r="G10" s="1">
        <f t="shared" si="2"/>
        <v>0.31822581818181817</v>
      </c>
      <c r="H10" s="1">
        <f t="shared" si="3"/>
        <v>9</v>
      </c>
    </row>
    <row r="11" spans="1:8" x14ac:dyDescent="0.25">
      <c r="A11" s="1" t="s">
        <v>49</v>
      </c>
      <c r="B11" s="4">
        <v>39</v>
      </c>
      <c r="C11" s="4">
        <v>9</v>
      </c>
      <c r="D11" s="4">
        <f t="shared" si="0"/>
        <v>48</v>
      </c>
      <c r="E11" s="10">
        <f t="shared" si="1"/>
        <v>0.8125</v>
      </c>
      <c r="G11" s="1">
        <f t="shared" si="2"/>
        <v>0.81254800000000005</v>
      </c>
      <c r="H11" s="1">
        <f t="shared" si="3"/>
        <v>2</v>
      </c>
    </row>
  </sheetData>
  <sortState ref="A2:E11">
    <sortCondition ref="A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5" t="s">
        <v>54</v>
      </c>
      <c r="F3" s="16" t="s">
        <v>55</v>
      </c>
      <c r="K3" s="17" t="s">
        <v>56</v>
      </c>
      <c r="L3" s="17"/>
      <c r="M3" s="17"/>
      <c r="N3" s="17"/>
      <c r="O3" s="17"/>
      <c r="P3" s="17"/>
    </row>
    <row r="4" spans="5:16" x14ac:dyDescent="0.25">
      <c r="E4" s="15" t="s">
        <v>57</v>
      </c>
      <c r="F4" s="16" t="s">
        <v>58</v>
      </c>
      <c r="K4" s="17"/>
      <c r="L4" s="17"/>
      <c r="M4" s="17"/>
      <c r="N4" s="17"/>
      <c r="O4" s="17"/>
      <c r="P4" s="17"/>
    </row>
    <row r="5" spans="5:16" ht="15" customHeight="1" x14ac:dyDescent="0.25">
      <c r="E5" s="15"/>
      <c r="F5" s="16" t="s">
        <v>59</v>
      </c>
      <c r="K5" s="17"/>
      <c r="L5" s="17"/>
      <c r="M5" s="17"/>
      <c r="N5" s="17"/>
      <c r="O5" s="17"/>
      <c r="P5" s="17"/>
    </row>
    <row r="6" spans="5:16" x14ac:dyDescent="0.25">
      <c r="E6" s="15" t="s">
        <v>60</v>
      </c>
      <c r="F6" s="16" t="s">
        <v>61</v>
      </c>
      <c r="K6" s="17"/>
      <c r="L6" s="17"/>
      <c r="M6" s="17"/>
      <c r="N6" s="17"/>
      <c r="O6" s="17"/>
      <c r="P6" s="17"/>
    </row>
    <row r="7" spans="5:16" x14ac:dyDescent="0.25">
      <c r="E7" s="15"/>
      <c r="F7" s="16" t="s">
        <v>62</v>
      </c>
      <c r="K7" s="17"/>
      <c r="L7" s="17"/>
      <c r="M7" s="17"/>
      <c r="N7" s="17"/>
      <c r="O7" s="17"/>
      <c r="P7" s="17"/>
    </row>
    <row r="8" spans="5:16" x14ac:dyDescent="0.25">
      <c r="E8" s="15" t="s">
        <v>63</v>
      </c>
      <c r="F8" t="s">
        <v>64</v>
      </c>
      <c r="K8" s="17"/>
      <c r="L8" s="17"/>
      <c r="M8" s="17"/>
      <c r="N8" s="17"/>
      <c r="O8" s="17"/>
      <c r="P8" s="17"/>
    </row>
    <row r="9" spans="5:16" x14ac:dyDescent="0.25">
      <c r="K9" s="17"/>
      <c r="L9" s="17"/>
      <c r="M9" s="17"/>
      <c r="N9" s="17"/>
      <c r="O9" s="17"/>
      <c r="P9" s="17"/>
    </row>
    <row r="10" spans="5:16" x14ac:dyDescent="0.25">
      <c r="K10" s="17"/>
      <c r="L10" s="17"/>
      <c r="M10" s="17"/>
      <c r="N10" s="17"/>
      <c r="O10" s="17"/>
      <c r="P10" s="17"/>
    </row>
    <row r="11" spans="5:16" ht="34.5" customHeight="1" x14ac:dyDescent="0.25">
      <c r="K11" s="17"/>
      <c r="L11" s="17"/>
      <c r="M11" s="17"/>
      <c r="N11" s="17"/>
      <c r="O11" s="17"/>
      <c r="P11" s="17"/>
    </row>
    <row r="12" spans="5:16" x14ac:dyDescent="0.25">
      <c r="K12" s="17"/>
      <c r="L12" s="17"/>
      <c r="M12" s="17"/>
      <c r="N12" s="17"/>
      <c r="O12" s="17"/>
      <c r="P12" s="17"/>
    </row>
    <row r="13" spans="5:16" ht="22.5" customHeight="1" x14ac:dyDescent="0.25"/>
    <row r="14" spans="5:16" ht="15.75" x14ac:dyDescent="0.25">
      <c r="K14" s="18" t="s">
        <v>65</v>
      </c>
      <c r="L14" s="18"/>
      <c r="M14" s="18"/>
      <c r="N14" s="18"/>
      <c r="O14" s="18"/>
      <c r="P14" s="1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Calories</vt:lpstr>
      <vt:lpstr>Fencers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2014-06-20T02:44:51Z</dcterms:created>
  <dcterms:modified xsi:type="dcterms:W3CDTF">2014-11-04T23:59:18Z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7a1e27e7-ecdb-4a4f-88dd-2b43150d4e43</vt:lpwstr>
  </property>
</Properties>
</file>