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OzData\Desktop\"/>
    </mc:Choice>
  </mc:AlternateContent>
  <bookViews>
    <workbookView xWindow="0" yWindow="0" windowWidth="17850" windowHeight="6990" activeTab="1"/>
  </bookViews>
  <sheets>
    <sheet name="Sheet2" sheetId="2" r:id="rId1"/>
    <sheet name="Sheet1" sheetId="1" r:id="rId2"/>
  </sheets>
  <definedNames>
    <definedName name="ctx">Table3[Context]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L18" i="1" s="1"/>
  <c r="K17" i="1"/>
  <c r="L17" i="1" s="1"/>
  <c r="K16" i="1"/>
  <c r="L16" i="1" s="1"/>
  <c r="K15" i="1" l="1"/>
  <c r="L15" i="1" s="1"/>
  <c r="K14" i="1"/>
  <c r="L14" i="1" s="1"/>
  <c r="K5" i="1"/>
  <c r="K6" i="1"/>
  <c r="K7" i="1"/>
  <c r="K8" i="1"/>
  <c r="K9" i="1"/>
  <c r="K10" i="1"/>
  <c r="K11" i="1"/>
  <c r="K12" i="1"/>
  <c r="K13" i="1"/>
  <c r="L13" i="1" l="1"/>
  <c r="L12" i="1" l="1"/>
  <c r="L11" i="1" l="1"/>
  <c r="L10" i="1"/>
  <c r="L5" i="1"/>
  <c r="R6" i="1" s="1"/>
  <c r="L6" i="1"/>
  <c r="R8" i="1" s="1"/>
  <c r="L7" i="1"/>
  <c r="L8" i="1"/>
  <c r="L9" i="1"/>
  <c r="R7" i="1" s="1"/>
</calcChain>
</file>

<file path=xl/sharedStrings.xml><?xml version="1.0" encoding="utf-8"?>
<sst xmlns="http://schemas.openxmlformats.org/spreadsheetml/2006/main" count="123" uniqueCount="44">
  <si>
    <t>F</t>
  </si>
  <si>
    <t>S</t>
  </si>
  <si>
    <t>G</t>
  </si>
  <si>
    <t>M</t>
  </si>
  <si>
    <t>D</t>
  </si>
  <si>
    <t>Date</t>
  </si>
  <si>
    <t>Child</t>
  </si>
  <si>
    <t>Context</t>
  </si>
  <si>
    <t>GRATUITOUS</t>
  </si>
  <si>
    <t>Jekyll</t>
  </si>
  <si>
    <t>Frank</t>
  </si>
  <si>
    <t>Zed</t>
  </si>
  <si>
    <t>Acceptable</t>
  </si>
  <si>
    <t>Unacceptable</t>
  </si>
  <si>
    <t>BS</t>
  </si>
  <si>
    <t>Mildly Acceptable</t>
  </si>
  <si>
    <t>Desireable</t>
  </si>
  <si>
    <t>TOTAL</t>
  </si>
  <si>
    <t>Word</t>
  </si>
  <si>
    <t>Score</t>
  </si>
  <si>
    <t>Multiplier</t>
  </si>
  <si>
    <t>Necessary</t>
  </si>
  <si>
    <t>Row Labels</t>
  </si>
  <si>
    <t>Grand Total</t>
  </si>
  <si>
    <t>Column Labels</t>
  </si>
  <si>
    <t>APPEAL</t>
  </si>
  <si>
    <t>Y</t>
  </si>
  <si>
    <t>RULING</t>
  </si>
  <si>
    <t>Weighted Total</t>
  </si>
  <si>
    <t>CW1</t>
  </si>
  <si>
    <t>CW2</t>
  </si>
  <si>
    <t>CW3</t>
  </si>
  <si>
    <t>CW4</t>
  </si>
  <si>
    <t>CW5</t>
  </si>
  <si>
    <t>CW6</t>
  </si>
  <si>
    <t>UH OH!</t>
  </si>
  <si>
    <t>Raw Total</t>
  </si>
  <si>
    <t>CW7</t>
  </si>
  <si>
    <t>PIM</t>
  </si>
  <si>
    <t>s</t>
  </si>
  <si>
    <t>bs</t>
  </si>
  <si>
    <t>f</t>
  </si>
  <si>
    <t>d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</si>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</sst>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NumberFormat="1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NumberFormat="1" applyFill="1"/>
    <xf numFmtId="0" fontId="2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11">
    <dxf>
      <numFmt numFmtId="2" formatCode="0.00"/>
    </dxf>
    <dxf>
      <alignment horizontal="center" vertical="bottom" textRotation="0" wrapText="0" indent="0" justifyLastLine="0" shrinkToFit="0" readingOrder="0"/>
    </dxf>
    <dxf>
      <numFmt numFmtId="2" formatCode="0.00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[The Kids Have Been Cussin.xlsx]Sheet2!PivotTable2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Sheet2!$B$1:$B$2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Sheet2!$A$3:$A$6</c:f>
              <c:strCache>
                <c:ptCount val="3"/>
                <c:pt idx="0">
                  <c:v>Frank</c:v>
                </c:pt>
                <c:pt idx="1">
                  <c:v>Jekyll</c:v>
                </c:pt>
                <c:pt idx="2">
                  <c:v>Zed</c:v>
                </c:pt>
              </c:strCache>
            </c:strRef>
          </c:cat>
          <c:val>
            <c:numRef>
              <c:f>Sheet2!$B$3:$B$6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3D27-4C73-AF4D-49AA5D0A8B93}"/>
            </c:ext>
          </c:extLst>
        </c:ser>
        <c:ser>
          <c:idx val="1"/>
          <c:order val="1"/>
          <c:tx>
            <c:strRef>
              <c:f>Sheet2!$C$1:$C$2</c:f>
              <c:strCache>
                <c:ptCount val="1"/>
                <c:pt idx="0">
                  <c:v>Mildly Acceptable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Sheet2!$A$3:$A$6</c:f>
              <c:strCache>
                <c:ptCount val="3"/>
                <c:pt idx="0">
                  <c:v>Frank</c:v>
                </c:pt>
                <c:pt idx="1">
                  <c:v>Jekyll</c:v>
                </c:pt>
                <c:pt idx="2">
                  <c:v>Zed</c:v>
                </c:pt>
              </c:strCache>
            </c:strRef>
          </c:cat>
          <c:val>
            <c:numRef>
              <c:f>Sheet2!$C$3:$C$6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3D27-4C73-AF4D-49AA5D0A8B93}"/>
            </c:ext>
          </c:extLst>
        </c:ser>
        <c:ser>
          <c:idx val="2"/>
          <c:order val="2"/>
          <c:tx>
            <c:strRef>
              <c:f>Sheet2!$D$1:$D$2</c:f>
              <c:strCache>
                <c:ptCount val="1"/>
                <c:pt idx="0">
                  <c:v>Necessary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Sheet2!$A$3:$A$6</c:f>
              <c:strCache>
                <c:ptCount val="3"/>
                <c:pt idx="0">
                  <c:v>Frank</c:v>
                </c:pt>
                <c:pt idx="1">
                  <c:v>Jekyll</c:v>
                </c:pt>
                <c:pt idx="2">
                  <c:v>Zed</c:v>
                </c:pt>
              </c:strCache>
            </c:strRef>
          </c:cat>
          <c:val>
            <c:numRef>
              <c:f>Sheet2!$D$3:$D$6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3D27-4C73-AF4D-49AA5D0A8B93}"/>
            </c:ext>
          </c:extLst>
        </c:ser>
        <c:ser>
          <c:idx val="3"/>
          <c:order val="3"/>
          <c:tx>
            <c:strRef>
              <c:f>Sheet2!$E$1:$E$2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Sheet2!$A$3:$A$6</c:f>
              <c:strCache>
                <c:ptCount val="3"/>
                <c:pt idx="0">
                  <c:v>Frank</c:v>
                </c:pt>
                <c:pt idx="1">
                  <c:v>Jekyll</c:v>
                </c:pt>
                <c:pt idx="2">
                  <c:v>Zed</c:v>
                </c:pt>
              </c:strCache>
            </c:strRef>
          </c:cat>
          <c:val>
            <c:numRef>
              <c:f>Sheet2!$E$3:$E$6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3D27-4C73-AF4D-49AA5D0A8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64192032"/>
        <c:axId val="364192688"/>
      </c:barChart>
      <c:catAx>
        <c:axId val="36419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192688"/>
        <c:crosses val="autoZero"/>
        <c:auto val="1"/>
        <c:lblAlgn val="ctr"/>
        <c:lblOffset val="100"/>
        <c:noMultiLvlLbl val="0"/>
      </c:catAx>
      <c:valAx>
        <c:axId val="36419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19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251114</xdr:colOff>
      <xdr:row>33</xdr:row>
      <xdr:rowOff>3680</xdr:rowOff>
    </xdr:from>
    <xdr:to>
      <xdr:col>10</xdr:col>
      <xdr:colOff>372341</xdr:colOff>
      <xdr:row>43</xdr:row>
      <xdr:rowOff>117980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zData" refreshedDate="42177.77664733796" createdVersion="6" refreshedVersion="6" minRefreshableVersion="3" recordCount="9">
  <cacheSource type="worksheet">
    <worksheetSource name="Table1"/>
  </cacheSource>
  <cacheFields count="14">
    <cacheField name="Date" numFmtId="16">
      <sharedItems containsSemiMixedTypes="0" containsNonDate="0" containsDate="1" containsString="0" minDate="2015-04-08T00:00:00" maxDate="2015-06-20T00:00:00"/>
    </cacheField>
    <cacheField name="Child" numFmtId="0">
      <sharedItems count="3">
        <s v="Jekyll"/>
        <s v="Frank"/>
        <s v="Zed"/>
      </sharedItems>
    </cacheField>
    <cacheField name="Context" numFmtId="0">
      <sharedItems count="5">
        <s v="Acceptable"/>
        <s v="Unacceptable"/>
        <s v="Mildly Acceptable"/>
        <s v="Necessary"/>
        <s v="Desireable" u="1"/>
      </sharedItems>
    </cacheField>
    <cacheField name="Opening" numFmtId="0">
      <sharedItems/>
    </cacheField>
    <cacheField name="CW1" numFmtId="0">
      <sharedItems containsBlank="1"/>
    </cacheField>
    <cacheField name="CW2" numFmtId="0">
      <sharedItems containsBlank="1"/>
    </cacheField>
    <cacheField name="CW3" numFmtId="0">
      <sharedItems containsBlank="1"/>
    </cacheField>
    <cacheField name="CW4" numFmtId="0">
      <sharedItems containsBlank="1"/>
    </cacheField>
    <cacheField name="CW5" numFmtId="0">
      <sharedItems containsNonDate="0" containsString="0" containsBlank="1"/>
    </cacheField>
    <cacheField name="CW6" numFmtId="0">
      <sharedItems containsNonDate="0" containsString="0" containsBlank="1"/>
    </cacheField>
    <cacheField name="Raw Total" numFmtId="0">
      <sharedItems containsSemiMixedTypes="0" containsString="0" containsNumber="1" minValue="0.75" maxValue="8.75"/>
    </cacheField>
    <cacheField name="Weighted Total" numFmtId="2">
      <sharedItems containsSemiMixedTypes="0" containsString="0" containsNumber="1" minValue="-7.125" maxValue="17.5"/>
    </cacheField>
    <cacheField name="APPEAL" numFmtId="0">
      <sharedItems containsBlank="1"/>
    </cacheField>
    <cacheField name="RULING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d v="2015-05-10T00:00:00"/>
    <x v="0"/>
    <x v="0"/>
    <s v="F"/>
    <s v="G"/>
    <m/>
    <m/>
    <m/>
    <m/>
    <m/>
    <n v="3.75"/>
    <n v="1.875"/>
    <m/>
    <m/>
  </r>
  <r>
    <d v="2015-05-10T00:00:00"/>
    <x v="1"/>
    <x v="1"/>
    <s v="S"/>
    <s v="S"/>
    <s v="G"/>
    <s v="F"/>
    <s v="BS"/>
    <m/>
    <m/>
    <n v="8.75"/>
    <n v="17.5"/>
    <m/>
    <m/>
  </r>
  <r>
    <d v="2015-05-12T00:00:00"/>
    <x v="0"/>
    <x v="2"/>
    <s v="D"/>
    <m/>
    <m/>
    <m/>
    <m/>
    <m/>
    <m/>
    <n v="0.75"/>
    <n v="0.1875"/>
    <m/>
    <m/>
  </r>
  <r>
    <d v="2015-06-12T00:00:00"/>
    <x v="0"/>
    <x v="1"/>
    <s v="F"/>
    <s v="G"/>
    <s v="S"/>
    <s v="S"/>
    <s v="BS"/>
    <m/>
    <m/>
    <n v="8.75"/>
    <n v="17.5"/>
    <s v="Y"/>
    <m/>
  </r>
  <r>
    <d v="2015-06-03T00:00:00"/>
    <x v="2"/>
    <x v="2"/>
    <s v="G"/>
    <m/>
    <m/>
    <m/>
    <m/>
    <m/>
    <m/>
    <n v="1"/>
    <n v="0.25"/>
    <m/>
    <m/>
  </r>
  <r>
    <d v="2015-06-19T00:00:00"/>
    <x v="1"/>
    <x v="3"/>
    <s v="S"/>
    <s v="S"/>
    <s v="F"/>
    <m/>
    <m/>
    <m/>
    <m/>
    <n v="4.75"/>
    <n v="-7.125"/>
    <m/>
    <m/>
  </r>
  <r>
    <d v="2015-04-08T00:00:00"/>
    <x v="0"/>
    <x v="1"/>
    <s v="G"/>
    <m/>
    <m/>
    <m/>
    <m/>
    <m/>
    <m/>
    <n v="1"/>
    <n v="2"/>
    <m/>
    <m/>
  </r>
  <r>
    <d v="2015-04-30T00:00:00"/>
    <x v="0"/>
    <x v="1"/>
    <s v="G"/>
    <s v="G"/>
    <s v="S"/>
    <s v="F"/>
    <s v="G"/>
    <m/>
    <m/>
    <n v="6.75"/>
    <n v="13.5"/>
    <m/>
    <m/>
  </r>
  <r>
    <d v="2015-05-25T00:00:00"/>
    <x v="1"/>
    <x v="1"/>
    <s v="G"/>
    <s v="BS"/>
    <s v="BS"/>
    <s v="D"/>
    <m/>
    <m/>
    <m/>
    <n v="7.75"/>
    <n v="15.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1:F6" firstHeaderRow="1" firstDataRow="2" firstDataCol="1"/>
  <pivotFields count="14">
    <pivotField showAll="0"/>
    <pivotField axis="axisRow" showAll="0">
      <items count="4">
        <item x="1"/>
        <item x="0"/>
        <item x="2"/>
        <item t="default"/>
      </items>
    </pivotField>
    <pivotField axis="axisCol" showAll="0">
      <items count="6">
        <item x="0"/>
        <item m="1" x="4"/>
        <item x="2"/>
        <item x="3"/>
        <item x="1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2" showAll="0" defaultSubtotal="0"/>
    <pivotField showAll="0" defaultSubtotal="0"/>
    <pivotField showAll="0" defaultSubtota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/>
    </i>
    <i>
      <x v="2"/>
    </i>
    <i>
      <x v="3"/>
    </i>
    <i>
      <x v="4"/>
    </i>
    <i t="grand">
      <x/>
    </i>
  </colItems>
  <chartFormats count="4">
    <chartFormat chart="1" format="11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1" format="12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1" format="13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1" format="14" series="1">
      <pivotArea type="data" outline="0" fieldPosition="0">
        <references count="1">
          <reference field="2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4:N18" totalsRowShown="0">
  <autoFilter ref="A4:N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Date"/>
    <tableColumn id="2" name="Child"/>
    <tableColumn id="3" name="Context"/>
    <tableColumn id="4" name="CW1" dataDxfId="10"/>
    <tableColumn id="5" name="CW2" dataDxfId="9"/>
    <tableColumn id="6" name="CW3" dataDxfId="8"/>
    <tableColumn id="7" name="CW4" dataDxfId="7"/>
    <tableColumn id="8" name="CW5" dataDxfId="6"/>
    <tableColumn id="9" name="CW6" dataDxfId="5"/>
    <tableColumn id="10" name="CW7" dataDxfId="4"/>
    <tableColumn id="11" name="Raw Total" dataDxfId="3">
      <calculatedColumnFormula>SUMPRODUCT(SUMIF(Table2[Word],D5:J5,Table2[Score]))</calculatedColumnFormula>
    </tableColumn>
    <tableColumn id="12" name="Weighted Total" dataDxfId="2">
      <calculatedColumnFormula>Table1[[#This Row],[Raw Total]]*VLOOKUP(Table1[[#This Row],[Context]],Table3[],2,FALSE)</calculatedColumnFormula>
    </tableColumn>
    <tableColumn id="13" name="APPEAL" dataDxfId="1"/>
    <tableColumn id="14" name="RULING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P19:Q26" totalsRowShown="0">
  <autoFilter ref="P19:Q26">
    <filterColumn colId="0" hiddenButton="1"/>
    <filterColumn colId="1" hiddenButton="1"/>
  </autoFilter>
  <tableColumns count="2">
    <tableColumn id="1" name="Word"/>
    <tableColumn id="2" name="Score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S19:T24" totalsRowShown="0">
  <autoFilter ref="S19:T24">
    <filterColumn colId="0" hiddenButton="1"/>
    <filterColumn colId="1" hiddenButton="1"/>
  </autoFilter>
  <sortState ref="S20:T24">
    <sortCondition ref="T21"/>
  </sortState>
  <tableColumns count="2">
    <tableColumn id="1" name="Context"/>
    <tableColumn id="2" name="Multiplier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Q5:R8" totalsRowShown="0">
  <autoFilter ref="Q5:R8"/>
  <tableColumns count="2">
    <tableColumn id="1" name="Child"/>
    <tableColumn id="2" name="TOTAL" dataDxfId="0">
      <calculatedColumnFormula>SUMIF(Table1[Child],Q6,Table1[Weighted Total])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3" sqref="C3"/>
    </sheetView>
  </sheetViews>
  <sheetFormatPr defaultRowHeight="15" x14ac:dyDescent="0.25"/>
  <cols>
    <col min="1" max="1" width="13.140625" bestFit="1" customWidth="1"/>
    <col min="2" max="2" width="16.28515625" customWidth="1"/>
    <col min="3" max="3" width="17.28515625" bestFit="1" customWidth="1"/>
    <col min="4" max="4" width="10" bestFit="1" customWidth="1"/>
    <col min="5" max="5" width="13.28515625" bestFit="1" customWidth="1"/>
    <col min="6" max="7" width="11.28515625" bestFit="1" customWidth="1"/>
  </cols>
  <sheetData>
    <row r="1" spans="1:6" x14ac:dyDescent="0.25">
      <c r="B1" s="3" t="s">
        <v>24</v>
      </c>
    </row>
    <row r="2" spans="1:6" x14ac:dyDescent="0.25">
      <c r="A2" s="3" t="s">
        <v>22</v>
      </c>
      <c r="B2" t="s">
        <v>12</v>
      </c>
      <c r="C2" t="s">
        <v>15</v>
      </c>
      <c r="D2" t="s">
        <v>21</v>
      </c>
      <c r="E2" t="s">
        <v>13</v>
      </c>
      <c r="F2" t="s">
        <v>23</v>
      </c>
    </row>
    <row r="3" spans="1:6" x14ac:dyDescent="0.25">
      <c r="A3" s="4" t="s">
        <v>10</v>
      </c>
    </row>
    <row r="4" spans="1:6" x14ac:dyDescent="0.25">
      <c r="A4" s="4" t="s">
        <v>9</v>
      </c>
    </row>
    <row r="5" spans="1:6" x14ac:dyDescent="0.25">
      <c r="A5" s="4" t="s">
        <v>11</v>
      </c>
    </row>
    <row r="6" spans="1:6" x14ac:dyDescent="0.25">
      <c r="A6" s="4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showGridLines="0" tabSelected="1" topLeftCell="A4" zoomScaleNormal="100" workbookViewId="0">
      <selection activeCell="R7" sqref="R7"/>
    </sheetView>
  </sheetViews>
  <sheetFormatPr defaultRowHeight="15" x14ac:dyDescent="0.25"/>
  <cols>
    <col min="1" max="1" width="9.140625" customWidth="1"/>
    <col min="2" max="2" width="9.42578125" customWidth="1"/>
    <col min="3" max="3" width="17" bestFit="1" customWidth="1"/>
    <col min="4" max="4" width="5.28515625" bestFit="1" customWidth="1"/>
    <col min="5" max="10" width="5.140625" bestFit="1" customWidth="1"/>
    <col min="11" max="11" width="6.7109375" bestFit="1" customWidth="1"/>
    <col min="12" max="12" width="12.28515625" customWidth="1"/>
    <col min="13" max="13" width="7.85546875" hidden="1" customWidth="1"/>
    <col min="14" max="14" width="0" hidden="1" customWidth="1"/>
    <col min="15" max="15" width="5.140625" customWidth="1"/>
    <col min="16" max="16" width="6.85546875" customWidth="1"/>
    <col min="17" max="17" width="7.5703125" customWidth="1"/>
    <col min="18" max="18" width="9.140625" customWidth="1"/>
    <col min="19" max="19" width="17" bestFit="1" customWidth="1"/>
    <col min="20" max="20" width="10" bestFit="1" customWidth="1"/>
  </cols>
  <sheetData>
    <row r="2" spans="1:18" x14ac:dyDescent="0.25">
      <c r="D2" s="12" t="s">
        <v>35</v>
      </c>
      <c r="E2" s="12"/>
      <c r="F2" s="12"/>
      <c r="G2" s="13" t="s">
        <v>8</v>
      </c>
      <c r="H2" s="13"/>
      <c r="I2" s="13"/>
      <c r="J2" s="13"/>
    </row>
    <row r="4" spans="1:18" ht="34.5" customHeight="1" x14ac:dyDescent="0.25">
      <c r="A4" t="s">
        <v>5</v>
      </c>
      <c r="B4" t="s">
        <v>6</v>
      </c>
      <c r="C4" t="s">
        <v>7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37</v>
      </c>
      <c r="K4" s="8" t="s">
        <v>36</v>
      </c>
      <c r="L4" s="6" t="s">
        <v>28</v>
      </c>
      <c r="M4" t="s">
        <v>25</v>
      </c>
      <c r="N4" t="s">
        <v>27</v>
      </c>
    </row>
    <row r="5" spans="1:18" x14ac:dyDescent="0.25">
      <c r="A5" s="7">
        <v>42134</v>
      </c>
      <c r="B5" t="s">
        <v>9</v>
      </c>
      <c r="C5" t="s">
        <v>12</v>
      </c>
      <c r="D5" s="5" t="s">
        <v>0</v>
      </c>
      <c r="E5" s="5" t="s">
        <v>2</v>
      </c>
      <c r="F5" s="5"/>
      <c r="G5" s="5"/>
      <c r="H5" s="5"/>
      <c r="I5" s="5"/>
      <c r="J5" s="5"/>
      <c r="K5" s="2">
        <f>SUMPRODUCT(SUMIF(Table2[Word],D5:J5,Table2[Score]))</f>
        <v>3.75</v>
      </c>
      <c r="L5" s="2">
        <f>Table1[[#This Row],[Raw Total]]*VLOOKUP(Table1[[#This Row],[Context]],Table3[],2,FALSE)</f>
        <v>1.875</v>
      </c>
      <c r="M5" s="5"/>
      <c r="Q5" t="s">
        <v>6</v>
      </c>
      <c r="R5" t="s">
        <v>17</v>
      </c>
    </row>
    <row r="6" spans="1:18" x14ac:dyDescent="0.25">
      <c r="A6" s="7">
        <v>42134</v>
      </c>
      <c r="B6" t="s">
        <v>10</v>
      </c>
      <c r="C6" t="s">
        <v>15</v>
      </c>
      <c r="D6" s="5" t="s">
        <v>1</v>
      </c>
      <c r="E6" s="5" t="s">
        <v>1</v>
      </c>
      <c r="F6" s="5" t="s">
        <v>2</v>
      </c>
      <c r="G6" s="5" t="s">
        <v>0</v>
      </c>
      <c r="H6" s="5" t="s">
        <v>14</v>
      </c>
      <c r="I6" s="5"/>
      <c r="J6" s="5"/>
      <c r="K6" s="2">
        <f>SUMPRODUCT(SUMIF(Table2[Word],D6:J6,Table2[Score]))</f>
        <v>9.75</v>
      </c>
      <c r="L6" s="2">
        <f>Table1[[#This Row],[Raw Total]]*VLOOKUP(Table1[[#This Row],[Context]],Table3[],2,FALSE)</f>
        <v>2.4375</v>
      </c>
      <c r="M6" s="5"/>
      <c r="Q6" t="s">
        <v>9</v>
      </c>
      <c r="R6" s="2">
        <f>SUMIF(Table1[Child],Q6,Table1[Weighted Total])</f>
        <v>34.9375</v>
      </c>
    </row>
    <row r="7" spans="1:18" x14ac:dyDescent="0.25">
      <c r="A7" s="7">
        <v>42136</v>
      </c>
      <c r="B7" t="s">
        <v>9</v>
      </c>
      <c r="C7" t="s">
        <v>15</v>
      </c>
      <c r="D7" s="5" t="s">
        <v>4</v>
      </c>
      <c r="E7" s="5"/>
      <c r="F7" s="5"/>
      <c r="G7" s="5"/>
      <c r="H7" s="5"/>
      <c r="I7" s="5"/>
      <c r="J7" s="5"/>
      <c r="K7" s="2">
        <f>SUMPRODUCT(SUMIF(Table2[Word],D7:J7,Table2[Score]))</f>
        <v>0.75</v>
      </c>
      <c r="L7" s="2">
        <f>Table1[[#This Row],[Raw Total]]*VLOOKUP(Table1[[#This Row],[Context]],Table3[],2,FALSE)</f>
        <v>0.1875</v>
      </c>
      <c r="M7" s="5"/>
      <c r="Q7" t="s">
        <v>11</v>
      </c>
      <c r="R7" s="2">
        <f>SUMIF(Table1[Child],Q7,Table1[Weighted Total])</f>
        <v>8.875</v>
      </c>
    </row>
    <row r="8" spans="1:18" x14ac:dyDescent="0.25">
      <c r="A8" s="7">
        <v>42167</v>
      </c>
      <c r="B8" t="s">
        <v>9</v>
      </c>
      <c r="C8" t="s">
        <v>12</v>
      </c>
      <c r="D8" s="5" t="s">
        <v>0</v>
      </c>
      <c r="E8" s="5" t="s">
        <v>2</v>
      </c>
      <c r="F8" s="5" t="s">
        <v>1</v>
      </c>
      <c r="G8" s="5" t="s">
        <v>1</v>
      </c>
      <c r="H8" s="5" t="s">
        <v>14</v>
      </c>
      <c r="I8" s="5"/>
      <c r="J8" s="5"/>
      <c r="K8" s="2">
        <f>SUMPRODUCT(SUMIF(Table2[Word],D8:J8,Table2[Score]))</f>
        <v>9.75</v>
      </c>
      <c r="L8" s="2">
        <f>Table1[[#This Row],[Raw Total]]*VLOOKUP(Table1[[#This Row],[Context]],Table3[],2,FALSE)</f>
        <v>4.875</v>
      </c>
      <c r="M8" s="5" t="s">
        <v>26</v>
      </c>
      <c r="Q8" t="s">
        <v>10</v>
      </c>
      <c r="R8" s="2">
        <f>SUMIF(Table1[Child],Q8,Table1[Weighted Total])</f>
        <v>59.8125</v>
      </c>
    </row>
    <row r="9" spans="1:18" x14ac:dyDescent="0.25">
      <c r="A9" s="7">
        <v>42158</v>
      </c>
      <c r="B9" t="s">
        <v>11</v>
      </c>
      <c r="C9" t="s">
        <v>15</v>
      </c>
      <c r="D9" s="5" t="s">
        <v>2</v>
      </c>
      <c r="E9" s="5" t="s">
        <v>0</v>
      </c>
      <c r="F9" s="5" t="s">
        <v>0</v>
      </c>
      <c r="G9" s="5" t="s">
        <v>14</v>
      </c>
      <c r="H9" s="5"/>
      <c r="I9" s="5"/>
      <c r="J9" s="5"/>
      <c r="K9" s="2">
        <f>SUMPRODUCT(SUMIF(Table2[Word],D9:J9,Table2[Score]))</f>
        <v>9.5</v>
      </c>
      <c r="L9" s="2">
        <f>Table1[[#This Row],[Raw Total]]*VLOOKUP(Table1[[#This Row],[Context]],Table3[],2,FALSE)</f>
        <v>2.375</v>
      </c>
      <c r="M9" s="5"/>
    </row>
    <row r="10" spans="1:18" x14ac:dyDescent="0.25">
      <c r="A10" s="7">
        <v>42174</v>
      </c>
      <c r="B10" t="s">
        <v>10</v>
      </c>
      <c r="C10" t="s">
        <v>21</v>
      </c>
      <c r="D10" s="5" t="s">
        <v>1</v>
      </c>
      <c r="E10" s="5" t="s">
        <v>1</v>
      </c>
      <c r="F10" s="5" t="s">
        <v>0</v>
      </c>
      <c r="G10" s="5"/>
      <c r="H10" s="5"/>
      <c r="I10" s="5"/>
      <c r="J10" s="5"/>
      <c r="K10" s="2">
        <f>SUMPRODUCT(SUMIF(Table2[Word],D10:J10,Table2[Score]))</f>
        <v>5.75</v>
      </c>
      <c r="L10" s="2">
        <f>Table1[[#This Row],[Raw Total]]*VLOOKUP(Table1[[#This Row],[Context]],Table3[],2,FALSE)</f>
        <v>-8.625</v>
      </c>
      <c r="M10" s="5"/>
    </row>
    <row r="11" spans="1:18" x14ac:dyDescent="0.25">
      <c r="A11" s="7">
        <v>42102</v>
      </c>
      <c r="B11" t="s">
        <v>9</v>
      </c>
      <c r="C11" t="s">
        <v>13</v>
      </c>
      <c r="D11" s="5" t="s">
        <v>2</v>
      </c>
      <c r="E11" s="5"/>
      <c r="F11" s="5"/>
      <c r="G11" s="5"/>
      <c r="H11" s="5"/>
      <c r="I11" s="5"/>
      <c r="J11" s="5"/>
      <c r="K11" s="2">
        <f>SUMPRODUCT(SUMIF(Table2[Word],D11:J11,Table2[Score]))</f>
        <v>1</v>
      </c>
      <c r="L11" s="2">
        <f>Table1[[#This Row],[Raw Total]]*VLOOKUP(Table1[[#This Row],[Context]],Table3[],2,FALSE)</f>
        <v>2</v>
      </c>
      <c r="M11" s="5"/>
    </row>
    <row r="12" spans="1:18" x14ac:dyDescent="0.25">
      <c r="A12" s="7">
        <v>42124</v>
      </c>
      <c r="B12" t="s">
        <v>9</v>
      </c>
      <c r="C12" t="s">
        <v>13</v>
      </c>
      <c r="D12" s="5" t="s">
        <v>2</v>
      </c>
      <c r="E12" s="5" t="s">
        <v>2</v>
      </c>
      <c r="F12" s="5" t="s">
        <v>1</v>
      </c>
      <c r="G12" s="5" t="s">
        <v>0</v>
      </c>
      <c r="H12" s="5" t="s">
        <v>2</v>
      </c>
      <c r="I12" s="5"/>
      <c r="J12" s="5"/>
      <c r="K12" s="2">
        <f>SUMPRODUCT(SUMIF(Table2[Word],D12:J12,Table2[Score]))</f>
        <v>7.25</v>
      </c>
      <c r="L12" s="2">
        <f>Table1[[#This Row],[Raw Total]]*VLOOKUP(Table1[[#This Row],[Context]],Table3[],2,FALSE)</f>
        <v>14.5</v>
      </c>
      <c r="M12" s="5"/>
    </row>
    <row r="13" spans="1:18" x14ac:dyDescent="0.25">
      <c r="A13" s="7">
        <v>42149</v>
      </c>
      <c r="B13" t="s">
        <v>10</v>
      </c>
      <c r="C13" t="s">
        <v>13</v>
      </c>
      <c r="D13" s="5" t="s">
        <v>2</v>
      </c>
      <c r="E13" s="5" t="s">
        <v>14</v>
      </c>
      <c r="F13" s="5" t="s">
        <v>14</v>
      </c>
      <c r="G13" s="5" t="s">
        <v>4</v>
      </c>
      <c r="H13" s="5"/>
      <c r="I13" s="5"/>
      <c r="J13" s="5"/>
      <c r="K13">
        <f>SUMPRODUCT(SUMIF(Table2[Word],D13:J13,Table2[Score]))</f>
        <v>7.75</v>
      </c>
      <c r="L13" s="2">
        <f>Table1[[#This Row],[Raw Total]]*VLOOKUP(Table1[[#This Row],[Context]],Table3[],2,FALSE)</f>
        <v>15.5</v>
      </c>
      <c r="M13" s="5"/>
    </row>
    <row r="14" spans="1:18" x14ac:dyDescent="0.25">
      <c r="A14" s="7">
        <v>42177</v>
      </c>
      <c r="B14" t="s">
        <v>11</v>
      </c>
      <c r="C14" t="s">
        <v>12</v>
      </c>
      <c r="D14" s="5" t="s">
        <v>14</v>
      </c>
      <c r="E14" s="5" t="s">
        <v>3</v>
      </c>
      <c r="F14" s="5" t="s">
        <v>2</v>
      </c>
      <c r="G14" s="5"/>
      <c r="H14" s="5"/>
      <c r="I14" s="5"/>
      <c r="J14" s="5"/>
      <c r="K14" s="1">
        <f>SUMPRODUCT(SUMIF(Table2[Word],D14:J14,Table2[Score]))</f>
        <v>13</v>
      </c>
      <c r="L14" s="2">
        <f>Table1[[#This Row],[Raw Total]]*VLOOKUP(Table1[[#This Row],[Context]],Table3[],2,FALSE)</f>
        <v>6.5</v>
      </c>
      <c r="M14" s="5"/>
    </row>
    <row r="15" spans="1:18" x14ac:dyDescent="0.25">
      <c r="A15" s="7">
        <v>42177</v>
      </c>
      <c r="B15" t="s">
        <v>10</v>
      </c>
      <c r="C15" s="9" t="s">
        <v>13</v>
      </c>
      <c r="D15" s="10" t="s">
        <v>38</v>
      </c>
      <c r="E15" s="10"/>
      <c r="F15" s="10"/>
      <c r="G15" s="10"/>
      <c r="H15" s="10"/>
      <c r="I15" s="10"/>
      <c r="J15" s="10"/>
      <c r="K15" s="11">
        <f>SUMPRODUCT(SUMIF(Table2[Word],D15:J15,Table2[Score]))</f>
        <v>3.25</v>
      </c>
      <c r="L15" s="2">
        <f>Table1[[#This Row],[Raw Total]]*VLOOKUP(Table1[[#This Row],[Context]],Table3[],2,FALSE)</f>
        <v>6.5</v>
      </c>
      <c r="M15" s="5"/>
    </row>
    <row r="16" spans="1:18" x14ac:dyDescent="0.25">
      <c r="A16" s="7">
        <v>42180</v>
      </c>
      <c r="B16" t="s">
        <v>9</v>
      </c>
      <c r="C16" s="9" t="s">
        <v>13</v>
      </c>
      <c r="D16" s="10" t="s">
        <v>39</v>
      </c>
      <c r="E16" s="10" t="s">
        <v>42</v>
      </c>
      <c r="F16" s="10" t="s">
        <v>42</v>
      </c>
      <c r="G16" s="10" t="s">
        <v>41</v>
      </c>
      <c r="H16" s="10"/>
      <c r="I16" s="10"/>
      <c r="J16" s="10"/>
      <c r="K16" s="11">
        <f>SUMPRODUCT(SUMIF(Table2[Word],D16:J16,Table2[Score]))</f>
        <v>5.75</v>
      </c>
      <c r="L16" s="2">
        <f>Table1[[#This Row],[Raw Total]]*VLOOKUP(Table1[[#This Row],[Context]],Table3[],2,FALSE)</f>
        <v>11.5</v>
      </c>
      <c r="M16" s="5"/>
    </row>
    <row r="17" spans="1:20" x14ac:dyDescent="0.25">
      <c r="A17" s="7">
        <v>42180</v>
      </c>
      <c r="B17" t="s">
        <v>10</v>
      </c>
      <c r="C17" s="9" t="s">
        <v>13</v>
      </c>
      <c r="D17" s="10" t="s">
        <v>42</v>
      </c>
      <c r="E17" s="10" t="s">
        <v>42</v>
      </c>
      <c r="F17" s="10" t="s">
        <v>39</v>
      </c>
      <c r="G17" s="10" t="s">
        <v>43</v>
      </c>
      <c r="H17" s="10"/>
      <c r="I17" s="10"/>
      <c r="J17" s="10"/>
      <c r="K17" s="11">
        <f>SUMPRODUCT(SUMIF(Table2[Word],D17:J17,Table2[Score]))</f>
        <v>12</v>
      </c>
      <c r="L17" s="2">
        <f>Table1[[#This Row],[Raw Total]]*VLOOKUP(Table1[[#This Row],[Context]],Table3[],2,FALSE)</f>
        <v>24</v>
      </c>
      <c r="M17" s="5"/>
    </row>
    <row r="18" spans="1:20" x14ac:dyDescent="0.25">
      <c r="A18" s="7">
        <v>42180</v>
      </c>
      <c r="B18" t="s">
        <v>10</v>
      </c>
      <c r="C18" s="9" t="s">
        <v>13</v>
      </c>
      <c r="D18" s="10" t="s">
        <v>39</v>
      </c>
      <c r="E18" s="10" t="s">
        <v>40</v>
      </c>
      <c r="F18" s="10" t="s">
        <v>41</v>
      </c>
      <c r="G18" s="10" t="s">
        <v>41</v>
      </c>
      <c r="H18" s="10"/>
      <c r="I18" s="10"/>
      <c r="J18" s="10"/>
      <c r="K18" s="11">
        <f>SUMPRODUCT(SUMIF(Table2[Word],D18:J18,Table2[Score]))</f>
        <v>10</v>
      </c>
      <c r="L18" s="2">
        <f>Table1[[#This Row],[Raw Total]]*VLOOKUP(Table1[[#This Row],[Context]],Table3[],2,FALSE)</f>
        <v>20</v>
      </c>
      <c r="M18" s="5"/>
    </row>
    <row r="19" spans="1:20" x14ac:dyDescent="0.25">
      <c r="C19" s="9"/>
      <c r="D19" s="9"/>
      <c r="E19" s="9"/>
      <c r="F19" s="9"/>
      <c r="G19" s="9"/>
      <c r="H19" s="9"/>
      <c r="I19" s="9"/>
      <c r="J19" s="9"/>
      <c r="K19" s="9"/>
      <c r="P19" t="s">
        <v>18</v>
      </c>
      <c r="Q19" t="s">
        <v>19</v>
      </c>
      <c r="S19" t="s">
        <v>7</v>
      </c>
      <c r="T19" t="s">
        <v>20</v>
      </c>
    </row>
    <row r="20" spans="1:20" x14ac:dyDescent="0.25">
      <c r="C20" s="9"/>
      <c r="D20" s="9"/>
      <c r="E20" s="9"/>
      <c r="F20" s="9"/>
      <c r="G20" s="9"/>
      <c r="H20" s="9"/>
      <c r="I20" s="9"/>
      <c r="J20" s="9"/>
      <c r="K20" s="9"/>
      <c r="P20" t="s">
        <v>0</v>
      </c>
      <c r="Q20">
        <v>2.75</v>
      </c>
      <c r="S20" t="s">
        <v>21</v>
      </c>
      <c r="T20">
        <v>-1.5</v>
      </c>
    </row>
    <row r="21" spans="1:20" x14ac:dyDescent="0.25">
      <c r="P21" t="s">
        <v>1</v>
      </c>
      <c r="Q21">
        <v>1.5</v>
      </c>
      <c r="S21" t="s">
        <v>16</v>
      </c>
      <c r="T21">
        <v>0</v>
      </c>
    </row>
    <row r="22" spans="1:20" x14ac:dyDescent="0.25">
      <c r="P22" t="s">
        <v>2</v>
      </c>
      <c r="Q22">
        <v>1</v>
      </c>
      <c r="S22" t="s">
        <v>15</v>
      </c>
      <c r="T22">
        <v>0.25</v>
      </c>
    </row>
    <row r="23" spans="1:20" x14ac:dyDescent="0.25">
      <c r="P23" t="s">
        <v>3</v>
      </c>
      <c r="Q23">
        <v>9</v>
      </c>
      <c r="S23" t="s">
        <v>12</v>
      </c>
      <c r="T23">
        <v>0.5</v>
      </c>
    </row>
    <row r="24" spans="1:20" x14ac:dyDescent="0.25">
      <c r="P24" t="s">
        <v>4</v>
      </c>
      <c r="Q24">
        <v>0.75</v>
      </c>
      <c r="S24" t="s">
        <v>13</v>
      </c>
      <c r="T24">
        <v>2</v>
      </c>
    </row>
    <row r="25" spans="1:20" x14ac:dyDescent="0.25">
      <c r="P25" t="s">
        <v>14</v>
      </c>
      <c r="Q25">
        <v>3</v>
      </c>
    </row>
    <row r="26" spans="1:20" x14ac:dyDescent="0.25">
      <c r="P26" t="s">
        <v>38</v>
      </c>
      <c r="Q26">
        <v>3.25</v>
      </c>
    </row>
  </sheetData>
  <mergeCells count="2">
    <mergeCell ref="D2:F2"/>
    <mergeCell ref="G2:J2"/>
  </mergeCells>
  <dataValidations count="1">
    <dataValidation type="list" showInputMessage="1" showErrorMessage="1" sqref="C5:C18">
      <formula1>ctx</formula1>
    </dataValidation>
  </dataValidations>
  <pageMargins left="0.7" right="0.7" top="0.75" bottom="0.75" header="0.3" footer="0.3"/>
  <pageSetup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ctx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OzData</dc:creator>
  <cp:lastModifiedBy>OzData</cp:lastModifiedBy>
  <dcterms:created xsi:type="dcterms:W3CDTF">2015-04-19T10:33:58Z</dcterms:created>
  <dcterms:modified xsi:type="dcterms:W3CDTF">2015-07-02T20:11:07Z</dcterms:modified>
</cp:coreProperties>
</file>